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'Лист1'!$A$1:$P$41</definedName>
  </definedNames>
  <calcPr fullCalcOnLoad="1"/>
</workbook>
</file>

<file path=xl/sharedStrings.xml><?xml version="1.0" encoding="utf-8"?>
<sst xmlns="http://schemas.openxmlformats.org/spreadsheetml/2006/main" count="56" uniqueCount="53">
  <si>
    <t>ЗАТВЕРДЖЕНО</t>
  </si>
  <si>
    <t>ЗАТВЕРДЖУЮ</t>
  </si>
  <si>
    <t>Начальник відділу освіти, молоді та спорту</t>
  </si>
  <si>
    <t>(посада)</t>
  </si>
  <si>
    <t>Н.І.Коваль</t>
  </si>
  <si>
    <t>(підпис керівника)</t>
  </si>
  <si>
    <t>(ініціали і прізвище)</t>
  </si>
  <si>
    <t>М.П.</t>
  </si>
  <si>
    <t>(число, місяць, рік)</t>
  </si>
  <si>
    <t>№ п/п</t>
  </si>
  <si>
    <t>Назва структурного підрозділу та посад</t>
  </si>
  <si>
    <t>Надбавки (грн.)</t>
  </si>
  <si>
    <t>25% класн.</t>
  </si>
  <si>
    <t>20% престижн.</t>
  </si>
  <si>
    <t>50% особливі умови праці</t>
  </si>
  <si>
    <t>Доплати</t>
  </si>
  <si>
    <t xml:space="preserve">Фонд з/плати на місяць (грн.) </t>
  </si>
  <si>
    <t>(назва установи)</t>
  </si>
  <si>
    <t>Керівник</t>
  </si>
  <si>
    <t>Головний бухгалтер</t>
  </si>
  <si>
    <t>Директор</t>
  </si>
  <si>
    <t>Заступник директора з НВР</t>
  </si>
  <si>
    <t>Тарифний розряд</t>
  </si>
  <si>
    <t>К-сть штатних посад</t>
  </si>
  <si>
    <t>Посадовий оклад (грн.)</t>
  </si>
  <si>
    <t>Вислуга 10-30%</t>
  </si>
  <si>
    <t>Практичний психолог</t>
  </si>
  <si>
    <t>Сестра медична</t>
  </si>
  <si>
    <t>Завідувач гасподарства</t>
  </si>
  <si>
    <t>Прибиральник службових приміщень</t>
  </si>
  <si>
    <t>Сторож</t>
  </si>
  <si>
    <t>Кухар</t>
  </si>
  <si>
    <t>Підсобний робітник</t>
  </si>
  <si>
    <t>Педагог-організатор</t>
  </si>
  <si>
    <t>Бібліотекар</t>
  </si>
  <si>
    <t>Робітник з комплексного обслуговування й ремонту будівель</t>
  </si>
  <si>
    <t>Водій автотранспортних засобів (автобуса)</t>
  </si>
  <si>
    <t>Комірник</t>
  </si>
  <si>
    <t>Всього</t>
  </si>
  <si>
    <t>складн. та напнуж. 50%</t>
  </si>
  <si>
    <t xml:space="preserve">    (підпис)                            (ініціали і прізвище)</t>
  </si>
  <si>
    <t>Вчителі</t>
  </si>
  <si>
    <t>Вихователь ГПД</t>
  </si>
  <si>
    <t>Сестра медична з дієтичного харчування</t>
  </si>
  <si>
    <t>Секретар</t>
  </si>
  <si>
    <t>О.Є.Єрємєєв</t>
  </si>
  <si>
    <t>К.М.Згоннік</t>
  </si>
  <si>
    <t>Наказ Міністерства фінансів України 28.01.2002 №57 (у редакції наказу Міністерства фінансів України від 26.11.2012 №1220)</t>
  </si>
  <si>
    <t>ТИПОВИЙ ШТАТНИЙ РОЗПИС НА 2017 РІК</t>
  </si>
  <si>
    <t>Мечниківського НВК (шкільний підрозділ)</t>
  </si>
  <si>
    <t>01.09.2017р.</t>
  </si>
  <si>
    <r>
      <t>штат у кількості 35,65</t>
    </r>
    <r>
      <rPr>
        <u val="single"/>
        <sz val="14"/>
        <rFont val="Times New Roman"/>
        <family val="1"/>
      </rPr>
      <t xml:space="preserve"> </t>
    </r>
    <r>
      <rPr>
        <sz val="14"/>
        <rFont val="Times New Roman"/>
        <family val="1"/>
      </rPr>
      <t>штатних одиниць</t>
    </r>
  </si>
  <si>
    <r>
      <t>з місячним фондом заробітної плати 188494,24</t>
    </r>
    <r>
      <rPr>
        <u val="single"/>
        <sz val="14"/>
        <rFont val="Times New Roman"/>
        <family val="1"/>
      </rPr>
      <t xml:space="preserve"> грн.</t>
    </r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</si>
</sst>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6" fillId="3" borderId="1" applyNumberFormat="0" applyAlignment="0" applyProtection="0"/>
    <xf numFmtId="0" fontId="17" fillId="9" borderId="2" applyNumberFormat="0" applyAlignment="0" applyProtection="0"/>
    <xf numFmtId="0" fontId="18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14" borderId="7" applyNumberFormat="0" applyAlignment="0" applyProtection="0"/>
    <xf numFmtId="0" fontId="9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4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8" fillId="0" borderId="0" xfId="0" applyFont="1" applyAlignment="1">
      <alignment/>
    </xf>
    <xf numFmtId="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70" zoomScaleSheetLayoutView="70" zoomScalePageLayoutView="0" workbookViewId="0" topLeftCell="A1">
      <selection activeCell="B35" sqref="B35"/>
    </sheetView>
  </sheetViews>
  <sheetFormatPr defaultColWidth="9.00390625" defaultRowHeight="12.75"/>
  <cols>
    <col min="1" max="1" width="6.375" style="0" customWidth="1"/>
    <col min="2" max="2" width="57.25390625" style="0" customWidth="1"/>
    <col min="3" max="3" width="12.875" style="0" customWidth="1"/>
    <col min="4" max="4" width="13.00390625" style="0" customWidth="1"/>
    <col min="5" max="5" width="14.875" style="0" customWidth="1"/>
    <col min="6" max="7" width="9.25390625" style="0" bestFit="1" customWidth="1"/>
    <col min="8" max="8" width="14.125" style="0" customWidth="1"/>
    <col min="9" max="9" width="11.00390625" style="0" customWidth="1"/>
    <col min="10" max="10" width="11.25390625" style="0" customWidth="1"/>
    <col min="11" max="11" width="13.25390625" style="0" customWidth="1"/>
    <col min="12" max="12" width="12.00390625" style="0" customWidth="1"/>
    <col min="13" max="14" width="12.625" style="0" customWidth="1"/>
    <col min="15" max="15" width="12.875" style="0" customWidth="1"/>
    <col min="16" max="16" width="17.75390625" style="0" customWidth="1"/>
    <col min="17" max="17" width="13.75390625" style="0" customWidth="1"/>
  </cols>
  <sheetData>
    <row r="1" spans="9:15" s="1" customFormat="1" ht="18.75">
      <c r="I1" s="2"/>
      <c r="J1" s="5"/>
      <c r="K1" s="5"/>
      <c r="L1" s="5"/>
      <c r="M1" s="5" t="s">
        <v>0</v>
      </c>
      <c r="N1" s="5"/>
      <c r="O1" s="5"/>
    </row>
    <row r="2" spans="9:16" s="1" customFormat="1" ht="27.75" customHeight="1">
      <c r="I2" s="2"/>
      <c r="J2" s="5"/>
      <c r="K2" s="5"/>
      <c r="L2" s="29" t="s">
        <v>47</v>
      </c>
      <c r="M2" s="30"/>
      <c r="N2" s="30"/>
      <c r="O2" s="30"/>
      <c r="P2" s="30"/>
    </row>
    <row r="3" spans="9:16" s="1" customFormat="1" ht="30" customHeight="1">
      <c r="I3" s="2"/>
      <c r="J3" s="5"/>
      <c r="K3" s="5"/>
      <c r="L3" s="30"/>
      <c r="M3" s="30"/>
      <c r="N3" s="30"/>
      <c r="O3" s="30"/>
      <c r="P3" s="30"/>
    </row>
    <row r="4" spans="2:15" s="1" customFormat="1" ht="20.25">
      <c r="B4" s="36" t="s">
        <v>48</v>
      </c>
      <c r="C4" s="36"/>
      <c r="D4" s="36"/>
      <c r="I4" s="2"/>
      <c r="J4" s="5"/>
      <c r="K4" s="6" t="s">
        <v>1</v>
      </c>
      <c r="L4" s="6"/>
      <c r="M4" s="5"/>
      <c r="N4" s="5"/>
      <c r="O4" s="5"/>
    </row>
    <row r="5" spans="2:15" s="1" customFormat="1" ht="20.25">
      <c r="B5" s="8"/>
      <c r="C5" s="8"/>
      <c r="D5" s="8"/>
      <c r="I5" s="2"/>
      <c r="J5" s="5" t="s">
        <v>51</v>
      </c>
      <c r="K5" s="5"/>
      <c r="L5" s="5"/>
      <c r="M5" s="5"/>
      <c r="N5" s="5"/>
      <c r="O5" s="5"/>
    </row>
    <row r="6" spans="2:15" s="1" customFormat="1" ht="20.25">
      <c r="B6" s="37" t="s">
        <v>49</v>
      </c>
      <c r="C6" s="37"/>
      <c r="D6" s="37"/>
      <c r="I6" s="2"/>
      <c r="J6" s="5" t="s">
        <v>52</v>
      </c>
      <c r="K6" s="5"/>
      <c r="L6" s="5"/>
      <c r="M6" s="5"/>
      <c r="N6" s="5"/>
      <c r="O6" s="5"/>
    </row>
    <row r="7" spans="2:15" s="1" customFormat="1" ht="18.75">
      <c r="B7" s="38" t="s">
        <v>17</v>
      </c>
      <c r="C7" s="38"/>
      <c r="D7" s="38"/>
      <c r="I7" s="2"/>
      <c r="J7" s="7" t="s">
        <v>2</v>
      </c>
      <c r="K7" s="7"/>
      <c r="L7" s="7"/>
      <c r="M7" s="7"/>
      <c r="N7" s="7"/>
      <c r="O7" s="5"/>
    </row>
    <row r="8" s="1" customFormat="1" ht="12.75">
      <c r="K8" s="1" t="s">
        <v>3</v>
      </c>
    </row>
    <row r="9" spans="10:15" s="1" customFormat="1" ht="18.75">
      <c r="J9" s="3"/>
      <c r="K9" s="3"/>
      <c r="L9" s="3"/>
      <c r="M9" s="7" t="s">
        <v>4</v>
      </c>
      <c r="N9" s="3"/>
      <c r="O9" s="4"/>
    </row>
    <row r="10" spans="11:13" s="1" customFormat="1" ht="12.75">
      <c r="K10" s="1" t="s">
        <v>5</v>
      </c>
      <c r="M10" s="1" t="s">
        <v>6</v>
      </c>
    </row>
    <row r="11" s="1" customFormat="1" ht="12.75"/>
    <row r="12" spans="10:11" s="1" customFormat="1" ht="18.75">
      <c r="J12" s="23" t="s">
        <v>50</v>
      </c>
      <c r="K12" s="23"/>
    </row>
    <row r="13" spans="10:13" s="1" customFormat="1" ht="18.75">
      <c r="J13" s="24" t="s">
        <v>8</v>
      </c>
      <c r="K13" s="24"/>
      <c r="M13" s="5" t="s">
        <v>7</v>
      </c>
    </row>
    <row r="14" spans="10:11" s="1" customFormat="1" ht="13.5" thickBot="1">
      <c r="J14" s="4"/>
      <c r="K14" s="4"/>
    </row>
    <row r="15" spans="1:16" s="6" customFormat="1" ht="18.75">
      <c r="A15" s="31" t="s">
        <v>9</v>
      </c>
      <c r="B15" s="27" t="s">
        <v>10</v>
      </c>
      <c r="C15" s="27" t="s">
        <v>22</v>
      </c>
      <c r="D15" s="27" t="s">
        <v>23</v>
      </c>
      <c r="E15" s="27" t="s">
        <v>24</v>
      </c>
      <c r="F15" s="25" t="s">
        <v>11</v>
      </c>
      <c r="G15" s="26"/>
      <c r="H15" s="26"/>
      <c r="I15" s="26"/>
      <c r="J15" s="26"/>
      <c r="K15" s="26"/>
      <c r="L15" s="27" t="s">
        <v>15</v>
      </c>
      <c r="M15" s="27" t="s">
        <v>25</v>
      </c>
      <c r="N15" s="27" t="s">
        <v>14</v>
      </c>
      <c r="O15" s="27" t="s">
        <v>15</v>
      </c>
      <c r="P15" s="34" t="s">
        <v>16</v>
      </c>
    </row>
    <row r="16" spans="1:16" s="6" customFormat="1" ht="75">
      <c r="A16" s="32"/>
      <c r="B16" s="33"/>
      <c r="C16" s="33"/>
      <c r="D16" s="33"/>
      <c r="E16" s="33"/>
      <c r="F16" s="9">
        <v>0.1</v>
      </c>
      <c r="G16" s="9">
        <v>0.12</v>
      </c>
      <c r="H16" s="10" t="s">
        <v>39</v>
      </c>
      <c r="I16" s="9">
        <v>0.4</v>
      </c>
      <c r="J16" s="10" t="s">
        <v>12</v>
      </c>
      <c r="K16" s="22" t="s">
        <v>13</v>
      </c>
      <c r="L16" s="28"/>
      <c r="M16" s="40"/>
      <c r="N16" s="40"/>
      <c r="O16" s="40"/>
      <c r="P16" s="35"/>
    </row>
    <row r="17" spans="1:16" s="5" customFormat="1" ht="18.75">
      <c r="A17" s="11">
        <v>1</v>
      </c>
      <c r="B17" s="12" t="s">
        <v>20</v>
      </c>
      <c r="C17" s="13">
        <v>15</v>
      </c>
      <c r="D17" s="13">
        <v>1</v>
      </c>
      <c r="E17" s="13">
        <v>4128</v>
      </c>
      <c r="F17" s="14"/>
      <c r="G17" s="14"/>
      <c r="H17" s="14"/>
      <c r="I17" s="14"/>
      <c r="J17" s="14"/>
      <c r="K17" s="14">
        <f aca="true" t="shared" si="0" ref="K17:K22">E17*D17*20%</f>
        <v>825.6</v>
      </c>
      <c r="L17" s="14"/>
      <c r="M17" s="14">
        <f>E17*D17*30%</f>
        <v>1238.3999999999999</v>
      </c>
      <c r="N17" s="14"/>
      <c r="O17" s="14"/>
      <c r="P17" s="15">
        <f>E17*D17+H17+K17+M17</f>
        <v>6192</v>
      </c>
    </row>
    <row r="18" spans="1:16" s="5" customFormat="1" ht="19.5" customHeight="1">
      <c r="A18" s="11">
        <v>2</v>
      </c>
      <c r="B18" s="12" t="s">
        <v>21</v>
      </c>
      <c r="C18" s="13"/>
      <c r="D18" s="13">
        <v>1.5</v>
      </c>
      <c r="E18" s="13">
        <f>E17*90%</f>
        <v>3715.2000000000003</v>
      </c>
      <c r="F18" s="14"/>
      <c r="G18" s="14"/>
      <c r="H18" s="14"/>
      <c r="I18" s="14"/>
      <c r="J18" s="14"/>
      <c r="K18" s="14">
        <f t="shared" si="0"/>
        <v>1114.5600000000002</v>
      </c>
      <c r="L18" s="14"/>
      <c r="M18" s="14">
        <f aca="true" t="shared" si="1" ref="M18:M25">E18*D18*30%</f>
        <v>1671.84</v>
      </c>
      <c r="N18" s="14"/>
      <c r="O18" s="14"/>
      <c r="P18" s="15">
        <f>E18*D18+H18+K18+M18</f>
        <v>8359.2</v>
      </c>
    </row>
    <row r="19" spans="1:16" s="5" customFormat="1" ht="19.5" customHeight="1">
      <c r="A19" s="11">
        <v>3</v>
      </c>
      <c r="B19" s="12" t="s">
        <v>41</v>
      </c>
      <c r="C19" s="13">
        <v>14</v>
      </c>
      <c r="D19" s="13">
        <v>15.9</v>
      </c>
      <c r="E19" s="13">
        <v>3872</v>
      </c>
      <c r="F19" s="14"/>
      <c r="G19" s="14"/>
      <c r="H19" s="14"/>
      <c r="I19" s="14"/>
      <c r="J19" s="14"/>
      <c r="K19" s="14">
        <f t="shared" si="0"/>
        <v>12312.960000000001</v>
      </c>
      <c r="L19" s="14">
        <f>M19</f>
        <v>18469.44</v>
      </c>
      <c r="M19" s="14">
        <f t="shared" si="1"/>
        <v>18469.44</v>
      </c>
      <c r="N19" s="14"/>
      <c r="O19" s="14"/>
      <c r="P19" s="15">
        <f>E19*D19+H19+K19+M19+O19+L19</f>
        <v>110816.64000000001</v>
      </c>
    </row>
    <row r="20" spans="1:16" s="5" customFormat="1" ht="18.75">
      <c r="A20" s="11">
        <v>4</v>
      </c>
      <c r="B20" s="12" t="s">
        <v>33</v>
      </c>
      <c r="C20" s="13">
        <v>14</v>
      </c>
      <c r="D20" s="13">
        <v>1</v>
      </c>
      <c r="E20" s="13">
        <v>3872</v>
      </c>
      <c r="F20" s="14"/>
      <c r="G20" s="14"/>
      <c r="H20" s="14"/>
      <c r="I20" s="14"/>
      <c r="J20" s="14"/>
      <c r="K20" s="14">
        <f t="shared" si="0"/>
        <v>774.4000000000001</v>
      </c>
      <c r="L20" s="14"/>
      <c r="M20" s="14">
        <f t="shared" si="1"/>
        <v>1161.6</v>
      </c>
      <c r="N20" s="14"/>
      <c r="O20" s="14"/>
      <c r="P20" s="15">
        <f>E20*D20+H20+K20+M20</f>
        <v>5808</v>
      </c>
    </row>
    <row r="21" spans="1:16" s="5" customFormat="1" ht="18.75">
      <c r="A21" s="11">
        <v>5</v>
      </c>
      <c r="B21" s="12" t="s">
        <v>42</v>
      </c>
      <c r="C21" s="13">
        <v>14</v>
      </c>
      <c r="D21" s="13">
        <v>1</v>
      </c>
      <c r="E21" s="13">
        <v>3872</v>
      </c>
      <c r="F21" s="14"/>
      <c r="G21" s="14"/>
      <c r="H21" s="14"/>
      <c r="I21" s="14"/>
      <c r="J21" s="14"/>
      <c r="K21" s="14">
        <f t="shared" si="0"/>
        <v>774.4000000000001</v>
      </c>
      <c r="L21" s="14"/>
      <c r="M21" s="14">
        <f t="shared" si="1"/>
        <v>1161.6</v>
      </c>
      <c r="N21" s="14"/>
      <c r="O21" s="14"/>
      <c r="P21" s="15">
        <f>E21*D21+H21+K21+M21</f>
        <v>5808</v>
      </c>
    </row>
    <row r="22" spans="1:16" s="5" customFormat="1" ht="18.75">
      <c r="A22" s="11">
        <v>6</v>
      </c>
      <c r="B22" s="12" t="s">
        <v>26</v>
      </c>
      <c r="C22" s="13">
        <v>14</v>
      </c>
      <c r="D22" s="13">
        <v>0.5</v>
      </c>
      <c r="E22" s="13">
        <v>3872</v>
      </c>
      <c r="F22" s="14"/>
      <c r="G22" s="14"/>
      <c r="H22" s="14"/>
      <c r="I22" s="14"/>
      <c r="J22" s="14"/>
      <c r="K22" s="14">
        <f t="shared" si="0"/>
        <v>387.20000000000005</v>
      </c>
      <c r="L22" s="14"/>
      <c r="M22" s="14">
        <f t="shared" si="1"/>
        <v>580.8</v>
      </c>
      <c r="N22" s="14"/>
      <c r="O22" s="14"/>
      <c r="P22" s="15">
        <f>E22*D22+H22+K22+M22</f>
        <v>2904</v>
      </c>
    </row>
    <row r="23" spans="1:16" s="5" customFormat="1" ht="18.75">
      <c r="A23" s="11">
        <v>7</v>
      </c>
      <c r="B23" s="12" t="s">
        <v>27</v>
      </c>
      <c r="C23" s="13">
        <v>7</v>
      </c>
      <c r="D23" s="13">
        <v>1</v>
      </c>
      <c r="E23" s="13">
        <v>2464</v>
      </c>
      <c r="F23" s="14"/>
      <c r="G23" s="14"/>
      <c r="H23" s="14"/>
      <c r="I23" s="14"/>
      <c r="J23" s="14"/>
      <c r="K23" s="14"/>
      <c r="L23" s="14"/>
      <c r="M23" s="14">
        <f t="shared" si="1"/>
        <v>739.1999999999999</v>
      </c>
      <c r="N23" s="14"/>
      <c r="O23" s="14"/>
      <c r="P23" s="15">
        <f>E23*D23+H23+K23+M23+O23</f>
        <v>3203.2</v>
      </c>
    </row>
    <row r="24" spans="1:16" s="5" customFormat="1" ht="22.5" customHeight="1">
      <c r="A24" s="11">
        <v>8</v>
      </c>
      <c r="B24" s="12" t="s">
        <v>43</v>
      </c>
      <c r="C24" s="13">
        <v>7</v>
      </c>
      <c r="D24" s="13">
        <v>0.5</v>
      </c>
      <c r="E24" s="13">
        <v>2464</v>
      </c>
      <c r="F24" s="14"/>
      <c r="G24" s="14"/>
      <c r="H24" s="14"/>
      <c r="I24" s="14"/>
      <c r="J24" s="14"/>
      <c r="K24" s="14"/>
      <c r="L24" s="14"/>
      <c r="M24" s="14">
        <f t="shared" si="1"/>
        <v>369.59999999999997</v>
      </c>
      <c r="N24" s="14"/>
      <c r="O24" s="14"/>
      <c r="P24" s="15">
        <f>E24*D24+H24+K24+M24+O24</f>
        <v>1601.6</v>
      </c>
    </row>
    <row r="25" spans="1:16" s="5" customFormat="1" ht="18.75">
      <c r="A25" s="11">
        <v>9</v>
      </c>
      <c r="B25" s="12" t="s">
        <v>34</v>
      </c>
      <c r="C25" s="13">
        <v>8</v>
      </c>
      <c r="D25" s="13">
        <v>0.5</v>
      </c>
      <c r="E25" s="13">
        <v>2624</v>
      </c>
      <c r="F25" s="14"/>
      <c r="G25" s="14"/>
      <c r="H25" s="14"/>
      <c r="I25" s="14"/>
      <c r="J25" s="14"/>
      <c r="K25" s="14"/>
      <c r="L25" s="14"/>
      <c r="M25" s="14">
        <f t="shared" si="1"/>
        <v>393.59999999999997</v>
      </c>
      <c r="N25" s="14">
        <f>E25*D25*50%</f>
        <v>656</v>
      </c>
      <c r="O25" s="14"/>
      <c r="P25" s="15">
        <f>E25*D25+H25+K25+M25+N25+O25</f>
        <v>2361.6</v>
      </c>
    </row>
    <row r="26" spans="1:16" s="5" customFormat="1" ht="18.75">
      <c r="A26" s="11">
        <v>10</v>
      </c>
      <c r="B26" s="12" t="s">
        <v>28</v>
      </c>
      <c r="C26" s="13">
        <v>7</v>
      </c>
      <c r="D26" s="13">
        <v>1</v>
      </c>
      <c r="E26" s="13">
        <v>2464</v>
      </c>
      <c r="F26" s="14"/>
      <c r="G26" s="14"/>
      <c r="H26" s="14"/>
      <c r="I26" s="14"/>
      <c r="J26" s="14"/>
      <c r="K26" s="14"/>
      <c r="L26" s="14"/>
      <c r="M26" s="14"/>
      <c r="N26" s="14"/>
      <c r="O26" s="14">
        <v>736</v>
      </c>
      <c r="P26" s="15">
        <f>E26*D26+H26+K26+M26+O26</f>
        <v>3200</v>
      </c>
    </row>
    <row r="27" spans="1:16" s="5" customFormat="1" ht="21" customHeight="1">
      <c r="A27" s="11">
        <v>11</v>
      </c>
      <c r="B27" s="12" t="s">
        <v>29</v>
      </c>
      <c r="C27" s="13">
        <v>1</v>
      </c>
      <c r="D27" s="13">
        <v>4.75</v>
      </c>
      <c r="E27" s="13">
        <v>1600</v>
      </c>
      <c r="F27" s="14">
        <f>E27*D27*10%</f>
        <v>760</v>
      </c>
      <c r="G27" s="14"/>
      <c r="H27" s="14"/>
      <c r="I27" s="14"/>
      <c r="J27" s="14"/>
      <c r="K27" s="14"/>
      <c r="L27" s="14"/>
      <c r="M27" s="14"/>
      <c r="N27" s="14"/>
      <c r="O27" s="14">
        <v>6840</v>
      </c>
      <c r="P27" s="15">
        <f>E27*D27+F27+O27</f>
        <v>15200</v>
      </c>
    </row>
    <row r="28" spans="1:16" s="5" customFormat="1" ht="18.75">
      <c r="A28" s="11">
        <v>12</v>
      </c>
      <c r="B28" s="12" t="s">
        <v>30</v>
      </c>
      <c r="C28" s="13">
        <v>1</v>
      </c>
      <c r="D28" s="13">
        <v>1</v>
      </c>
      <c r="E28" s="13">
        <v>1600</v>
      </c>
      <c r="F28" s="14"/>
      <c r="G28" s="14"/>
      <c r="H28" s="14"/>
      <c r="I28" s="14">
        <f>E28*D28*40%</f>
        <v>640</v>
      </c>
      <c r="J28" s="14"/>
      <c r="K28" s="14"/>
      <c r="L28" s="14"/>
      <c r="M28" s="14"/>
      <c r="N28" s="14"/>
      <c r="O28" s="14">
        <v>1600</v>
      </c>
      <c r="P28" s="15">
        <f>E28*D28+I28+O28</f>
        <v>3840</v>
      </c>
    </row>
    <row r="29" spans="1:16" s="5" customFormat="1" ht="18.75">
      <c r="A29" s="11">
        <v>13</v>
      </c>
      <c r="B29" s="12" t="s">
        <v>31</v>
      </c>
      <c r="C29" s="13">
        <v>6</v>
      </c>
      <c r="D29" s="13">
        <v>1</v>
      </c>
      <c r="E29" s="13">
        <v>2320</v>
      </c>
      <c r="F29" s="14"/>
      <c r="G29" s="14">
        <f>E29*D29*12%</f>
        <v>278.4</v>
      </c>
      <c r="H29" s="14"/>
      <c r="I29" s="14"/>
      <c r="J29" s="14"/>
      <c r="K29" s="14"/>
      <c r="L29" s="14"/>
      <c r="M29" s="14"/>
      <c r="N29" s="14"/>
      <c r="O29" s="14">
        <v>601.6</v>
      </c>
      <c r="P29" s="15">
        <f>E29*D29+G29+O29</f>
        <v>3200</v>
      </c>
    </row>
    <row r="30" spans="1:16" s="5" customFormat="1" ht="18.75">
      <c r="A30" s="11">
        <v>14</v>
      </c>
      <c r="B30" s="12" t="s">
        <v>32</v>
      </c>
      <c r="C30" s="13">
        <v>2</v>
      </c>
      <c r="D30" s="13">
        <v>1</v>
      </c>
      <c r="E30" s="13">
        <v>1744</v>
      </c>
      <c r="F30" s="14"/>
      <c r="G30" s="14">
        <f>E30*D30*12%</f>
        <v>209.28</v>
      </c>
      <c r="H30" s="14"/>
      <c r="I30" s="14"/>
      <c r="J30" s="14"/>
      <c r="K30" s="14"/>
      <c r="L30" s="14"/>
      <c r="M30" s="14"/>
      <c r="N30" s="14"/>
      <c r="O30" s="14">
        <v>1246.72</v>
      </c>
      <c r="P30" s="15">
        <f>E30*D30+G30+O30</f>
        <v>3200</v>
      </c>
    </row>
    <row r="31" spans="1:16" s="5" customFormat="1" ht="36" customHeight="1">
      <c r="A31" s="11">
        <v>15</v>
      </c>
      <c r="B31" s="12" t="s">
        <v>35</v>
      </c>
      <c r="C31" s="13">
        <v>1</v>
      </c>
      <c r="D31" s="13">
        <v>1</v>
      </c>
      <c r="E31" s="13">
        <v>1600</v>
      </c>
      <c r="F31" s="14"/>
      <c r="G31" s="14"/>
      <c r="H31" s="14"/>
      <c r="I31" s="14"/>
      <c r="J31" s="14"/>
      <c r="K31" s="14"/>
      <c r="L31" s="14"/>
      <c r="M31" s="14"/>
      <c r="N31" s="14"/>
      <c r="O31" s="14">
        <v>1600</v>
      </c>
      <c r="P31" s="15">
        <f>E31*D31+H31+K31+M31+O31</f>
        <v>3200</v>
      </c>
    </row>
    <row r="32" spans="1:16" s="5" customFormat="1" ht="21.75" customHeight="1">
      <c r="A32" s="11">
        <v>16</v>
      </c>
      <c r="B32" s="12" t="s">
        <v>36</v>
      </c>
      <c r="C32" s="13">
        <v>3</v>
      </c>
      <c r="D32" s="13">
        <v>2</v>
      </c>
      <c r="E32" s="13">
        <v>1888</v>
      </c>
      <c r="F32" s="14"/>
      <c r="G32" s="14"/>
      <c r="H32" s="14"/>
      <c r="I32" s="14"/>
      <c r="J32" s="14">
        <f>E32*D32*25%</f>
        <v>944</v>
      </c>
      <c r="K32" s="14"/>
      <c r="L32" s="14"/>
      <c r="M32" s="14"/>
      <c r="N32" s="14"/>
      <c r="O32" s="14">
        <v>1680</v>
      </c>
      <c r="P32" s="15">
        <f>E32*D32+H32+J32+O32</f>
        <v>6400</v>
      </c>
    </row>
    <row r="33" spans="1:16" s="5" customFormat="1" ht="18.75">
      <c r="A33" s="11">
        <v>17</v>
      </c>
      <c r="B33" s="12" t="s">
        <v>44</v>
      </c>
      <c r="C33" s="13">
        <v>4</v>
      </c>
      <c r="D33" s="13">
        <v>0.5</v>
      </c>
      <c r="E33" s="13">
        <v>2032</v>
      </c>
      <c r="F33" s="14"/>
      <c r="G33" s="14"/>
      <c r="H33" s="14"/>
      <c r="I33" s="14"/>
      <c r="J33" s="14"/>
      <c r="K33" s="14"/>
      <c r="L33" s="14"/>
      <c r="M33" s="14"/>
      <c r="N33" s="14"/>
      <c r="O33" s="14">
        <v>584</v>
      </c>
      <c r="P33" s="15">
        <f>E33*D33+H33+K33+M33+O33</f>
        <v>1600</v>
      </c>
    </row>
    <row r="34" spans="1:16" s="5" customFormat="1" ht="18.75">
      <c r="A34" s="11">
        <v>18</v>
      </c>
      <c r="B34" s="12" t="s">
        <v>37</v>
      </c>
      <c r="C34" s="13">
        <v>1</v>
      </c>
      <c r="D34" s="13">
        <v>0.5</v>
      </c>
      <c r="E34" s="13">
        <v>1600</v>
      </c>
      <c r="F34" s="14"/>
      <c r="G34" s="14"/>
      <c r="H34" s="14"/>
      <c r="I34" s="14"/>
      <c r="J34" s="14"/>
      <c r="K34" s="14"/>
      <c r="L34" s="14"/>
      <c r="M34" s="14"/>
      <c r="N34" s="14"/>
      <c r="O34" s="14">
        <v>800</v>
      </c>
      <c r="P34" s="15">
        <f>E34*D34+H34+K34+M34+O34</f>
        <v>1600</v>
      </c>
    </row>
    <row r="35" spans="1:17" s="6" customFormat="1" ht="19.5" thickBot="1">
      <c r="A35" s="16"/>
      <c r="B35" s="17" t="s">
        <v>38</v>
      </c>
      <c r="C35" s="18"/>
      <c r="D35" s="18">
        <f>SUM(D17:D34)</f>
        <v>35.65</v>
      </c>
      <c r="E35" s="19">
        <f>E17*D17+E18*D18+E19*D19+E20*D20+E21*D21+E22*D22+E23*D23+E24*D24+E25*D25+E26*D26+E27*D27+E28*D28+E29*D29+E30*D30+E31*D31+E32*D32+E33*D33+E34*D34</f>
        <v>108873.6</v>
      </c>
      <c r="F35" s="19">
        <f>SUM(F17:F34)</f>
        <v>760</v>
      </c>
      <c r="G35" s="19">
        <f aca="true" t="shared" si="2" ref="G35:O35">SUM(G17:G34)</f>
        <v>487.67999999999995</v>
      </c>
      <c r="H35" s="19">
        <f t="shared" si="2"/>
        <v>0</v>
      </c>
      <c r="I35" s="19">
        <f t="shared" si="2"/>
        <v>640</v>
      </c>
      <c r="J35" s="19">
        <f t="shared" si="2"/>
        <v>944</v>
      </c>
      <c r="K35" s="19">
        <f t="shared" si="2"/>
        <v>16189.12</v>
      </c>
      <c r="L35" s="19">
        <f t="shared" si="2"/>
        <v>18469.44</v>
      </c>
      <c r="M35" s="19">
        <f t="shared" si="2"/>
        <v>25786.079999999994</v>
      </c>
      <c r="N35" s="19">
        <f t="shared" si="2"/>
        <v>656</v>
      </c>
      <c r="O35" s="19">
        <f t="shared" si="2"/>
        <v>15688.32</v>
      </c>
      <c r="P35" s="20">
        <f>SUM(P17:P34)</f>
        <v>188494.24000000005</v>
      </c>
      <c r="Q35" s="15">
        <f>SUM(E35:O35)</f>
        <v>188494.24</v>
      </c>
    </row>
    <row r="37" spans="1:16" ht="20.25">
      <c r="A37" s="1"/>
      <c r="B37" s="2"/>
      <c r="C37" s="8" t="s">
        <v>18</v>
      </c>
      <c r="D37" s="8"/>
      <c r="E37" s="8"/>
      <c r="F37" s="8"/>
      <c r="G37" s="21"/>
      <c r="H37" s="21"/>
      <c r="I37" s="21" t="s">
        <v>45</v>
      </c>
      <c r="J37" s="21"/>
      <c r="K37" s="1"/>
      <c r="L37" s="1"/>
      <c r="M37" s="1"/>
      <c r="N37" s="1"/>
      <c r="O37" s="1"/>
      <c r="P37" s="1"/>
    </row>
    <row r="38" spans="1:16" ht="20.25">
      <c r="A38" s="1"/>
      <c r="B38" s="8" t="s">
        <v>7</v>
      </c>
      <c r="C38" s="1"/>
      <c r="D38" s="1"/>
      <c r="E38" s="1"/>
      <c r="F38" s="1"/>
      <c r="G38" s="39" t="s">
        <v>40</v>
      </c>
      <c r="H38" s="39"/>
      <c r="I38" s="39"/>
      <c r="J38" s="39"/>
      <c r="K38" s="1"/>
      <c r="L38" s="1"/>
      <c r="M38" s="1"/>
      <c r="N38" s="1"/>
      <c r="O38" s="1"/>
      <c r="P38" s="1"/>
    </row>
    <row r="39" spans="1:16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0.25">
      <c r="A40" s="1"/>
      <c r="B40" s="1"/>
      <c r="C40" s="8" t="s">
        <v>19</v>
      </c>
      <c r="D40" s="8"/>
      <c r="E40" s="8"/>
      <c r="F40" s="8"/>
      <c r="G40" s="21"/>
      <c r="H40" s="21"/>
      <c r="I40" s="21" t="s">
        <v>46</v>
      </c>
      <c r="J40" s="21"/>
      <c r="K40" s="1"/>
      <c r="L40" s="1"/>
      <c r="M40" s="1"/>
      <c r="N40" s="1"/>
      <c r="O40" s="1"/>
      <c r="P40" s="1"/>
    </row>
    <row r="41" spans="1:16" ht="12.75">
      <c r="A41" s="1"/>
      <c r="B41" s="1"/>
      <c r="C41" s="1"/>
      <c r="D41" s="1"/>
      <c r="E41" s="1"/>
      <c r="F41" s="1"/>
      <c r="G41" s="39" t="s">
        <v>40</v>
      </c>
      <c r="H41" s="39"/>
      <c r="I41" s="39"/>
      <c r="J41" s="39"/>
      <c r="K41" s="1"/>
      <c r="L41" s="1"/>
      <c r="M41" s="1"/>
      <c r="N41" s="1"/>
      <c r="O41" s="1"/>
      <c r="P41" s="1"/>
    </row>
  </sheetData>
  <sheetProtection/>
  <mergeCells count="19">
    <mergeCell ref="G38:J38"/>
    <mergeCell ref="G41:J41"/>
    <mergeCell ref="O15:O16"/>
    <mergeCell ref="M15:M16"/>
    <mergeCell ref="N15:N16"/>
    <mergeCell ref="L2:P3"/>
    <mergeCell ref="A15:A16"/>
    <mergeCell ref="B15:B16"/>
    <mergeCell ref="C15:C16"/>
    <mergeCell ref="D15:D16"/>
    <mergeCell ref="P15:P16"/>
    <mergeCell ref="B4:D4"/>
    <mergeCell ref="B6:D6"/>
    <mergeCell ref="B7:D7"/>
    <mergeCell ref="E15:E16"/>
    <mergeCell ref="J12:K12"/>
    <mergeCell ref="J13:K13"/>
    <mergeCell ref="F15:K15"/>
    <mergeCell ref="L15:L16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Відділ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Клeтьонкiна</dc:creator>
  <cp:keywords/>
  <dc:description/>
  <cp:lastModifiedBy>Клeтьонкiна</cp:lastModifiedBy>
  <cp:lastPrinted>2017-10-10T05:33:42Z</cp:lastPrinted>
  <dcterms:created xsi:type="dcterms:W3CDTF">2016-05-05T12:25:52Z</dcterms:created>
  <dcterms:modified xsi:type="dcterms:W3CDTF">2017-10-10T05:34:28Z</dcterms:modified>
  <cp:category/>
  <cp:version/>
  <cp:contentType/>
  <cp:contentStatus/>
</cp:coreProperties>
</file>